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480" yWindow="330" windowWidth="8880" windowHeight="4200" activeTab="1"/>
  </bookViews>
  <sheets>
    <sheet name="Balance" sheetId="1" r:id="rId1"/>
    <sheet name="Cta PyG" sheetId="9" r:id="rId2"/>
  </sheets>
  <definedNames>
    <definedName name="_xlnm.Print_Area" localSheetId="0">Balance!$B$1:$H$62</definedName>
    <definedName name="_xlnm.Print_Area" localSheetId="1">'Cta PyG'!$B$1:$D$54</definedName>
  </definedNames>
  <calcPr calcId="125725"/>
</workbook>
</file>

<file path=xl/calcChain.xml><?xml version="1.0" encoding="utf-8"?>
<calcChain xmlns="http://schemas.openxmlformats.org/spreadsheetml/2006/main">
  <c r="C32" i="9"/>
  <c r="D28"/>
  <c r="D32" s="1"/>
  <c r="C28"/>
  <c r="C45" i="1" l="1"/>
  <c r="D17"/>
  <c r="C17"/>
  <c r="H41" l="1"/>
  <c r="G41"/>
  <c r="H29"/>
  <c r="H33" s="1"/>
  <c r="G29"/>
  <c r="G33" s="1"/>
  <c r="H17"/>
  <c r="H21" s="1"/>
  <c r="G17"/>
  <c r="G21" s="1"/>
  <c r="G50" l="1"/>
  <c r="G54" s="1"/>
  <c r="C53"/>
  <c r="H50"/>
  <c r="H54" s="1"/>
  <c r="D45"/>
  <c r="D53" s="1"/>
  <c r="C41" i="9" l="1"/>
  <c r="C43" s="1"/>
  <c r="D41"/>
  <c r="D43" s="1"/>
  <c r="C56" i="1" l="1"/>
  <c r="G7" l="1"/>
  <c r="C47" i="9" l="1"/>
  <c r="C49" s="1"/>
  <c r="D47"/>
  <c r="D49" s="1"/>
  <c r="H56" i="1" l="1"/>
  <c r="G56"/>
  <c r="H7"/>
  <c r="D56" l="1"/>
</calcChain>
</file>

<file path=xl/sharedStrings.xml><?xml version="1.0" encoding="utf-8"?>
<sst xmlns="http://schemas.openxmlformats.org/spreadsheetml/2006/main" count="83" uniqueCount="79">
  <si>
    <t>ACTIVO</t>
  </si>
  <si>
    <t>PATRIMONIO NETO Y PASIVO</t>
  </si>
  <si>
    <t>(Euros)</t>
  </si>
  <si>
    <t>ACTIVO NO CORRIENTE</t>
  </si>
  <si>
    <t>Total Activo No Corriente</t>
  </si>
  <si>
    <t>ACTIVO CORRIENTE</t>
  </si>
  <si>
    <t>Periodificaciones a corto plazo</t>
  </si>
  <si>
    <t>Total Activo Corriente</t>
  </si>
  <si>
    <t>TOTAL ACTIVO</t>
  </si>
  <si>
    <t>TOTAL PATRIMONIO NETO Y PASIVO</t>
  </si>
  <si>
    <t>Total Pasivo Corriente</t>
  </si>
  <si>
    <t>Reservas</t>
  </si>
  <si>
    <t>Total Patrimonio Neto</t>
  </si>
  <si>
    <t>PASIVO CORRIENTE:</t>
  </si>
  <si>
    <t>Total Fondos Propios</t>
  </si>
  <si>
    <t>( Euros )</t>
  </si>
  <si>
    <t>OPERACIONES CONTINUADAS</t>
  </si>
  <si>
    <t>Otros ingresos de explotación</t>
  </si>
  <si>
    <t>Otros gastos de explotación</t>
  </si>
  <si>
    <t>RESULTADOS DE EXPLOTACION</t>
  </si>
  <si>
    <t>Diferencias de cambio</t>
  </si>
  <si>
    <t>RESULTADO FINANCIERO</t>
  </si>
  <si>
    <t>RESULTADO ANTES DE IMPUESTOS</t>
  </si>
  <si>
    <t>RESULTADO DEL EJERCICIO PROCEDENTE DE OPERACIONES CONTINUADAS</t>
  </si>
  <si>
    <t>RESULTADO DEL EJERCICIO</t>
  </si>
  <si>
    <t>2016</t>
  </si>
  <si>
    <t>2017</t>
  </si>
  <si>
    <t>ROBOT S.A.</t>
  </si>
  <si>
    <t>Prima de emisión</t>
  </si>
  <si>
    <t>PASIVO NO CORRIENTE:</t>
  </si>
  <si>
    <t>Total Pasivo No Corriente</t>
  </si>
  <si>
    <t>Variación de existencias de productos terminados y en curso de fabricación</t>
  </si>
  <si>
    <t>Trabajos realizados para su activo</t>
  </si>
  <si>
    <t>Deterioro y resultados por enajenaciones de inmovilizado</t>
  </si>
  <si>
    <t>Otros resultados</t>
  </si>
  <si>
    <t>Efectivo y otros activos líquidos equivalentes</t>
  </si>
  <si>
    <t>BALANCES ABREVIADOS AL 31 DE DICIEMBRE DE 2017 Y 2016</t>
  </si>
  <si>
    <t>ANUALES TERMINADOS EL 31 DE DICIEMBRE DE 2017 Y 2016</t>
  </si>
  <si>
    <t>CUENTAS DE PERDIDAS Y GANANCIAS ABREVIADAS CORRESPONDIENTES A LOS EJERCICIOS</t>
  </si>
  <si>
    <t>Subvenciones, donaciones y legados recibidos (Nota 15)</t>
  </si>
  <si>
    <t xml:space="preserve">  Anticipos de clientes (Nota 11)</t>
  </si>
  <si>
    <t xml:space="preserve">  Otras deudas con las Administraciones Públicas (Nota 17)</t>
  </si>
  <si>
    <t xml:space="preserve">  Pasivos por impuesto corriente (Nota 17)</t>
  </si>
  <si>
    <t xml:space="preserve">  Personal (remuneraciones pendientes de pago) (Nota 11)</t>
  </si>
  <si>
    <t xml:space="preserve">  Acreedores varios (Nota 11)</t>
  </si>
  <si>
    <t xml:space="preserve">  Proveedores (Nota 11)</t>
  </si>
  <si>
    <t>Inmovilizado Intangible</t>
  </si>
  <si>
    <t>Inmovilizado Material</t>
  </si>
  <si>
    <t>Inversiones Finacieras a Largo Plazo</t>
  </si>
  <si>
    <t>Activos por impuesto diferido</t>
  </si>
  <si>
    <t>Deudores comerciales no corrientes</t>
  </si>
  <si>
    <t>Capital escriturado</t>
  </si>
  <si>
    <t>Fondos Propios</t>
  </si>
  <si>
    <t>PATRIMONIO NETO</t>
  </si>
  <si>
    <t>Resultado del periodo</t>
  </si>
  <si>
    <t>Deudas con entidades de crédito</t>
  </si>
  <si>
    <t>Deudas a largo plazo</t>
  </si>
  <si>
    <t>Acreedores por arrendamiento financiero</t>
  </si>
  <si>
    <t>Otras deudas a largo plazo</t>
  </si>
  <si>
    <t>Pasivos por impuesto diferido</t>
  </si>
  <si>
    <t>Deudores comerciales y otras cuentas a cobrar</t>
  </si>
  <si>
    <t>Clientes por ventas y prestaciones de servicios</t>
  </si>
  <si>
    <t>Deudores varios</t>
  </si>
  <si>
    <t>Personal</t>
  </si>
  <si>
    <t>Activo por impuesto corriente</t>
  </si>
  <si>
    <t>Otros créditos con las Administraciones Públicas</t>
  </si>
  <si>
    <t>Inversiones financieras a corto plazo</t>
  </si>
  <si>
    <t>Existencias</t>
  </si>
  <si>
    <t>Deudas a corto plazo</t>
  </si>
  <si>
    <t>Acreedores comerciales y otras cuentas a pagar</t>
  </si>
  <si>
    <t>Otras deudas a corto plazo</t>
  </si>
  <si>
    <t>Importe neto de la cifra de negocios</t>
  </si>
  <si>
    <t>Aprovisionamientos</t>
  </si>
  <si>
    <t>Gastos de personal</t>
  </si>
  <si>
    <t>Amortización del inmovilizado</t>
  </si>
  <si>
    <t>Ingresos financieros</t>
  </si>
  <si>
    <t>Gastos financieros</t>
  </si>
  <si>
    <t>Impuestos sobre beneficios</t>
  </si>
  <si>
    <t>EBITDA</t>
  </si>
</sst>
</file>

<file path=xl/styles.xml><?xml version="1.0" encoding="utf-8"?>
<styleSheet xmlns="http://schemas.openxmlformats.org/spreadsheetml/2006/main">
  <numFmts count="3">
    <numFmt numFmtId="164" formatCode="#,##0;\(#,##0\)"/>
    <numFmt numFmtId="165" formatCode="#,###;\(#,###\);\-\-"/>
    <numFmt numFmtId="166" formatCode="#,##0;\(#,##0\);\-\-"/>
  </numFmts>
  <fonts count="10">
    <font>
      <sz val="11"/>
      <name val="Times New Roman"/>
    </font>
    <font>
      <sz val="11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1">
    <xf numFmtId="0" fontId="0" fillId="0" borderId="0" xfId="0"/>
    <xf numFmtId="164" fontId="3" fillId="0" borderId="0" xfId="0" applyNumberFormat="1" applyFont="1"/>
    <xf numFmtId="0" fontId="3" fillId="0" borderId="0" xfId="0" applyFont="1" applyFill="1" applyBorder="1" applyAlignment="1"/>
    <xf numFmtId="164" fontId="3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5" fontId="3" fillId="0" borderId="0" xfId="0" applyNumberFormat="1" applyFont="1" applyAlignment="1"/>
    <xf numFmtId="165" fontId="3" fillId="0" borderId="0" xfId="0" applyNumberFormat="1" applyFont="1" applyFill="1" applyAlignment="1"/>
    <xf numFmtId="164" fontId="3" fillId="0" borderId="0" xfId="0" applyNumberFormat="1" applyFont="1" applyFill="1" applyAlignment="1"/>
    <xf numFmtId="164" fontId="3" fillId="0" borderId="0" xfId="0" applyNumberFormat="1" applyFont="1" applyFill="1"/>
    <xf numFmtId="164" fontId="4" fillId="0" borderId="1" xfId="0" applyNumberFormat="1" applyFont="1" applyBorder="1" applyAlignment="1"/>
    <xf numFmtId="164" fontId="4" fillId="0" borderId="0" xfId="0" applyNumberFormat="1" applyFont="1" applyBorder="1" applyAlignment="1"/>
    <xf numFmtId="165" fontId="3" fillId="0" borderId="0" xfId="0" applyNumberFormat="1" applyFont="1"/>
    <xf numFmtId="165" fontId="4" fillId="0" borderId="0" xfId="0" applyNumberFormat="1" applyFont="1" applyFill="1" applyAlignment="1"/>
    <xf numFmtId="165" fontId="5" fillId="0" borderId="0" xfId="0" applyNumberFormat="1" applyFont="1" applyBorder="1" applyAlignment="1"/>
    <xf numFmtId="164" fontId="5" fillId="0" borderId="0" xfId="0" applyNumberFormat="1" applyFont="1"/>
    <xf numFmtId="164" fontId="4" fillId="0" borderId="3" xfId="0" applyNumberFormat="1" applyFont="1" applyBorder="1"/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/>
    <xf numFmtId="4" fontId="4" fillId="0" borderId="0" xfId="0" applyNumberFormat="1" applyFont="1"/>
    <xf numFmtId="4" fontId="4" fillId="0" borderId="0" xfId="0" applyNumberFormat="1" applyFont="1" applyBorder="1" applyAlignment="1"/>
    <xf numFmtId="4" fontId="3" fillId="0" borderId="0" xfId="0" applyNumberFormat="1" applyFont="1" applyAlignment="1"/>
    <xf numFmtId="4" fontId="4" fillId="0" borderId="0" xfId="0" applyNumberFormat="1" applyFont="1" applyAlignment="1"/>
    <xf numFmtId="4" fontId="3" fillId="0" borderId="0" xfId="0" applyNumberFormat="1" applyFont="1" applyFill="1" applyAlignment="1"/>
    <xf numFmtId="4" fontId="3" fillId="0" borderId="0" xfId="0" applyNumberFormat="1" applyFont="1"/>
    <xf numFmtId="4" fontId="3" fillId="0" borderId="0" xfId="0" applyNumberFormat="1" applyFont="1" applyFill="1" applyBorder="1"/>
    <xf numFmtId="4" fontId="3" fillId="0" borderId="0" xfId="0" applyNumberFormat="1" applyFont="1" applyFill="1"/>
    <xf numFmtId="4" fontId="3" fillId="0" borderId="0" xfId="0" applyNumberFormat="1" applyFont="1" applyFill="1" applyBorder="1" applyAlignment="1"/>
    <xf numFmtId="4" fontId="4" fillId="0" borderId="1" xfId="0" applyNumberFormat="1" applyFont="1" applyBorder="1" applyAlignment="1"/>
    <xf numFmtId="4" fontId="4" fillId="0" borderId="1" xfId="0" applyNumberFormat="1" applyFont="1" applyFill="1" applyBorder="1"/>
    <xf numFmtId="4" fontId="4" fillId="0" borderId="0" xfId="0" applyNumberFormat="1" applyFont="1" applyFill="1" applyBorder="1"/>
    <xf numFmtId="4" fontId="4" fillId="0" borderId="1" xfId="0" applyNumberFormat="1" applyFont="1" applyFill="1" applyBorder="1" applyAlignment="1"/>
    <xf numFmtId="4" fontId="4" fillId="0" borderId="0" xfId="0" applyNumberFormat="1" applyFont="1" applyFill="1" applyBorder="1" applyAlignment="1"/>
    <xf numFmtId="4" fontId="4" fillId="0" borderId="0" xfId="0" applyNumberFormat="1" applyFont="1" applyFill="1" applyAlignment="1"/>
    <xf numFmtId="4" fontId="3" fillId="0" borderId="0" xfId="0" applyNumberFormat="1" applyFont="1" applyBorder="1" applyAlignment="1"/>
    <xf numFmtId="4" fontId="3" fillId="0" borderId="1" xfId="0" applyNumberFormat="1" applyFont="1" applyFill="1" applyBorder="1" applyAlignment="1"/>
    <xf numFmtId="4" fontId="5" fillId="0" borderId="0" xfId="0" applyNumberFormat="1" applyFont="1" applyBorder="1" applyAlignment="1"/>
    <xf numFmtId="4" fontId="3" fillId="0" borderId="1" xfId="0" applyNumberFormat="1" applyFont="1" applyFill="1" applyBorder="1"/>
    <xf numFmtId="4" fontId="3" fillId="0" borderId="0" xfId="0" applyNumberFormat="1" applyFont="1" applyBorder="1"/>
    <xf numFmtId="4" fontId="3" fillId="0" borderId="1" xfId="0" applyNumberFormat="1" applyFont="1" applyBorder="1"/>
    <xf numFmtId="4" fontId="4" fillId="0" borderId="3" xfId="0" applyNumberFormat="1" applyFont="1" applyBorder="1"/>
    <xf numFmtId="4" fontId="3" fillId="0" borderId="3" xfId="0" applyNumberFormat="1" applyFont="1" applyBorder="1" applyAlignment="1"/>
    <xf numFmtId="164" fontId="3" fillId="0" borderId="0" xfId="0" applyNumberFormat="1" applyFont="1" applyFill="1" applyBorder="1" applyAlignment="1"/>
    <xf numFmtId="164" fontId="4" fillId="0" borderId="0" xfId="0" applyNumberFormat="1" applyFont="1" applyAlignment="1"/>
    <xf numFmtId="4" fontId="4" fillId="0" borderId="0" xfId="0" applyNumberFormat="1" applyFont="1" applyFill="1"/>
    <xf numFmtId="164" fontId="9" fillId="2" borderId="7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164" fontId="3" fillId="0" borderId="0" xfId="2" applyNumberFormat="1" applyFont="1"/>
    <xf numFmtId="0" fontId="3" fillId="0" borderId="0" xfId="2" applyFont="1"/>
    <xf numFmtId="164" fontId="3" fillId="0" borderId="0" xfId="2" applyNumberFormat="1" applyFont="1" applyAlignment="1"/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Border="1" applyAlignment="1"/>
    <xf numFmtId="164" fontId="4" fillId="0" borderId="1" xfId="2" applyNumberFormat="1" applyFont="1" applyBorder="1" applyAlignment="1"/>
    <xf numFmtId="164" fontId="4" fillId="0" borderId="0" xfId="2" applyNumberFormat="1" applyFont="1" applyAlignment="1"/>
    <xf numFmtId="165" fontId="3" fillId="0" borderId="0" xfId="2" applyNumberFormat="1" applyFont="1" applyBorder="1" applyAlignment="1"/>
    <xf numFmtId="164" fontId="3" fillId="0" borderId="0" xfId="2" applyNumberFormat="1" applyFont="1" applyFill="1"/>
    <xf numFmtId="164" fontId="3" fillId="0" borderId="0" xfId="2" applyNumberFormat="1" applyFont="1" applyBorder="1"/>
    <xf numFmtId="164" fontId="3" fillId="0" borderId="0" xfId="2" applyNumberFormat="1" applyFont="1" applyFill="1" applyBorder="1"/>
    <xf numFmtId="164" fontId="5" fillId="0" borderId="0" xfId="2" applyNumberFormat="1" applyFont="1" applyBorder="1" applyAlignment="1"/>
    <xf numFmtId="164" fontId="4" fillId="0" borderId="3" xfId="2" applyNumberFormat="1" applyFont="1" applyBorder="1"/>
    <xf numFmtId="165" fontId="4" fillId="0" borderId="0" xfId="2" applyNumberFormat="1" applyFont="1" applyBorder="1"/>
    <xf numFmtId="164" fontId="4" fillId="0" borderId="0" xfId="2" applyNumberFormat="1" applyFont="1" applyBorder="1"/>
    <xf numFmtId="0" fontId="3" fillId="0" borderId="0" xfId="2" applyFont="1" applyBorder="1" applyAlignment="1"/>
    <xf numFmtId="0" fontId="3" fillId="0" borderId="0" xfId="2" applyFont="1" applyBorder="1" applyAlignment="1">
      <alignment wrapText="1"/>
    </xf>
    <xf numFmtId="164" fontId="6" fillId="0" borderId="1" xfId="2" applyNumberFormat="1" applyFont="1" applyBorder="1" applyAlignment="1"/>
    <xf numFmtId="14" fontId="6" fillId="0" borderId="1" xfId="2" quotePrefix="1" applyNumberFormat="1" applyFont="1" applyBorder="1" applyAlignment="1">
      <alignment horizontal="center"/>
    </xf>
    <xf numFmtId="164" fontId="8" fillId="2" borderId="7" xfId="2" applyNumberFormat="1" applyFont="1" applyFill="1" applyBorder="1" applyAlignment="1">
      <alignment horizontal="center"/>
    </xf>
    <xf numFmtId="164" fontId="8" fillId="2" borderId="2" xfId="2" applyNumberFormat="1" applyFont="1" applyFill="1" applyBorder="1" applyAlignment="1">
      <alignment horizontal="center"/>
    </xf>
    <xf numFmtId="164" fontId="8" fillId="2" borderId="4" xfId="2" applyNumberFormat="1" applyFont="1" applyFill="1" applyBorder="1" applyAlignment="1">
      <alignment horizontal="center"/>
    </xf>
    <xf numFmtId="166" fontId="8" fillId="2" borderId="8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166" fontId="8" fillId="2" borderId="9" xfId="0" applyNumberFormat="1" applyFont="1" applyFill="1" applyBorder="1" applyAlignment="1">
      <alignment horizontal="center"/>
    </xf>
    <xf numFmtId="166" fontId="8" fillId="2" borderId="5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4" fontId="3" fillId="0" borderId="0" xfId="2" applyNumberFormat="1" applyFont="1"/>
    <xf numFmtId="4" fontId="3" fillId="0" borderId="0" xfId="2" applyNumberFormat="1" applyFont="1" applyFill="1" applyAlignment="1"/>
    <xf numFmtId="4" fontId="3" fillId="0" borderId="0" xfId="2" applyNumberFormat="1" applyFont="1" applyBorder="1"/>
    <xf numFmtId="4" fontId="3" fillId="0" borderId="0" xfId="2" applyNumberFormat="1" applyFont="1" applyBorder="1" applyAlignment="1"/>
    <xf numFmtId="4" fontId="4" fillId="0" borderId="1" xfId="2" applyNumberFormat="1" applyFont="1" applyFill="1" applyBorder="1" applyAlignment="1"/>
    <xf numFmtId="4" fontId="3" fillId="0" borderId="0" xfId="2" applyNumberFormat="1" applyFont="1" applyFill="1" applyBorder="1" applyAlignment="1"/>
    <xf numFmtId="4" fontId="3" fillId="0" borderId="0" xfId="2" applyNumberFormat="1" applyFont="1" applyFill="1" applyBorder="1"/>
    <xf numFmtId="4" fontId="4" fillId="0" borderId="0" xfId="2" applyNumberFormat="1" applyFont="1" applyFill="1" applyBorder="1" applyAlignment="1"/>
    <xf numFmtId="4" fontId="4" fillId="0" borderId="3" xfId="2" applyNumberFormat="1" applyFont="1" applyBorder="1"/>
    <xf numFmtId="4" fontId="4" fillId="0" borderId="1" xfId="2" applyNumberFormat="1" applyFont="1" applyBorder="1"/>
    <xf numFmtId="4" fontId="4" fillId="0" borderId="1" xfId="2" applyNumberFormat="1" applyFont="1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113"/>
  <sheetViews>
    <sheetView zoomScaleNormal="100" zoomScaleSheetLayoutView="75" workbookViewId="0">
      <selection activeCell="B14" sqref="B14"/>
    </sheetView>
  </sheetViews>
  <sheetFormatPr baseColWidth="10" defaultColWidth="11.42578125" defaultRowHeight="12.75"/>
  <cols>
    <col min="1" max="1" width="11.42578125" style="1"/>
    <col min="2" max="2" width="50.7109375" style="1" bestFit="1" customWidth="1"/>
    <col min="3" max="4" width="11.28515625" style="1" bestFit="1" customWidth="1"/>
    <col min="5" max="5" width="5.7109375" style="1" bestFit="1" customWidth="1"/>
    <col min="6" max="6" width="48.85546875" style="1" bestFit="1" customWidth="1"/>
    <col min="7" max="8" width="11.28515625" style="1" bestFit="1" customWidth="1"/>
    <col min="9" max="9" width="12" style="1" bestFit="1" customWidth="1"/>
    <col min="10" max="16384" width="11.42578125" style="1"/>
  </cols>
  <sheetData>
    <row r="1" spans="2:18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22.15" customHeight="1">
      <c r="B2" s="46" t="s">
        <v>27</v>
      </c>
      <c r="C2" s="47"/>
      <c r="D2" s="47"/>
      <c r="E2" s="47"/>
      <c r="F2" s="47"/>
      <c r="G2" s="47"/>
      <c r="H2" s="48"/>
    </row>
    <row r="3" spans="2:18" ht="22.15" customHeight="1">
      <c r="B3" s="49" t="s">
        <v>36</v>
      </c>
      <c r="C3" s="50"/>
      <c r="D3" s="50"/>
      <c r="E3" s="50"/>
      <c r="F3" s="50"/>
      <c r="G3" s="50"/>
      <c r="H3" s="51"/>
    </row>
    <row r="4" spans="2:18">
      <c r="B4" s="3"/>
      <c r="C4" s="3"/>
      <c r="D4" s="3"/>
      <c r="E4" s="3"/>
      <c r="F4" s="3"/>
      <c r="G4" s="3"/>
      <c r="H4" s="3"/>
    </row>
    <row r="5" spans="2:18">
      <c r="B5" s="4" t="s">
        <v>2</v>
      </c>
      <c r="C5" s="4"/>
      <c r="D5" s="4"/>
      <c r="E5" s="4"/>
      <c r="F5" s="4"/>
      <c r="G5" s="4"/>
      <c r="H5" s="4"/>
      <c r="I5" s="3"/>
    </row>
    <row r="6" spans="2:18">
      <c r="B6" s="3"/>
      <c r="C6" s="3"/>
      <c r="D6" s="3"/>
      <c r="E6" s="3"/>
      <c r="F6" s="3"/>
      <c r="G6" s="3"/>
      <c r="H6" s="3"/>
    </row>
    <row r="7" spans="2:18" ht="15">
      <c r="B7" s="17" t="s">
        <v>0</v>
      </c>
      <c r="C7" s="18">
        <v>43100</v>
      </c>
      <c r="D7" s="18">
        <v>42735</v>
      </c>
      <c r="E7" s="19"/>
      <c r="F7" s="17" t="s">
        <v>1</v>
      </c>
      <c r="G7" s="18">
        <f>+C7</f>
        <v>43100</v>
      </c>
      <c r="H7" s="18">
        <f>+D7</f>
        <v>42735</v>
      </c>
    </row>
    <row r="8" spans="2:18">
      <c r="B8" s="3"/>
      <c r="C8" s="3"/>
      <c r="D8" s="3"/>
      <c r="E8" s="3"/>
      <c r="F8" s="3"/>
      <c r="G8" s="3"/>
      <c r="H8" s="3"/>
    </row>
    <row r="9" spans="2:18">
      <c r="B9" s="5" t="s">
        <v>3</v>
      </c>
      <c r="C9" s="20"/>
      <c r="D9" s="21"/>
      <c r="E9" s="22"/>
      <c r="F9" s="23" t="s">
        <v>53</v>
      </c>
      <c r="G9" s="23"/>
      <c r="H9" s="24"/>
    </row>
    <row r="10" spans="2:18">
      <c r="B10" s="3"/>
      <c r="C10" s="22"/>
      <c r="D10" s="25"/>
      <c r="E10" s="22"/>
    </row>
    <row r="11" spans="2:18">
      <c r="B11" s="3" t="s">
        <v>46</v>
      </c>
      <c r="C11" s="24">
        <v>1763198.62</v>
      </c>
      <c r="D11" s="26">
        <v>1653758.51</v>
      </c>
      <c r="E11" s="24"/>
      <c r="F11" s="20" t="s">
        <v>52</v>
      </c>
      <c r="G11" s="20"/>
      <c r="H11" s="25"/>
    </row>
    <row r="12" spans="2:18">
      <c r="B12" s="3" t="s">
        <v>47</v>
      </c>
      <c r="C12" s="24">
        <v>2347512.42</v>
      </c>
      <c r="D12" s="27">
        <v>2184763.66</v>
      </c>
      <c r="E12" s="24"/>
      <c r="F12" s="25" t="s">
        <v>51</v>
      </c>
      <c r="G12" s="25">
        <v>685256.11</v>
      </c>
      <c r="H12" s="25">
        <v>540900</v>
      </c>
    </row>
    <row r="13" spans="2:18">
      <c r="B13" s="3" t="s">
        <v>48</v>
      </c>
      <c r="C13" s="27">
        <v>51806.05</v>
      </c>
      <c r="D13" s="27">
        <v>28939.93</v>
      </c>
      <c r="E13" s="24"/>
      <c r="F13" s="25" t="s">
        <v>28</v>
      </c>
      <c r="G13" s="27">
        <v>1993363.37</v>
      </c>
      <c r="H13" s="27">
        <v>0</v>
      </c>
    </row>
    <row r="14" spans="2:18">
      <c r="B14" s="1" t="s">
        <v>49</v>
      </c>
      <c r="C14" s="27">
        <v>89896.75</v>
      </c>
      <c r="D14" s="27">
        <v>89610.07</v>
      </c>
      <c r="E14" s="24"/>
      <c r="F14" s="22" t="s">
        <v>11</v>
      </c>
      <c r="G14" s="27">
        <v>1901003.45</v>
      </c>
      <c r="H14" s="28">
        <v>1658213.22</v>
      </c>
    </row>
    <row r="15" spans="2:18">
      <c r="B15" s="1" t="s">
        <v>50</v>
      </c>
      <c r="C15" s="27">
        <v>66072.62</v>
      </c>
      <c r="D15" s="27">
        <v>0</v>
      </c>
      <c r="E15" s="24"/>
      <c r="F15" s="22" t="s">
        <v>54</v>
      </c>
      <c r="G15" s="24">
        <v>747997.83</v>
      </c>
      <c r="H15" s="28">
        <v>344049.16</v>
      </c>
    </row>
    <row r="16" spans="2:18">
      <c r="C16" s="27"/>
      <c r="D16" s="24"/>
      <c r="E16" s="24"/>
    </row>
    <row r="17" spans="2:8">
      <c r="B17" s="10" t="s">
        <v>4</v>
      </c>
      <c r="C17" s="29">
        <f>+C11+C12+C13+C14+C15</f>
        <v>4318486.46</v>
      </c>
      <c r="D17" s="29">
        <f>+D11+D12+D13+D14+D15</f>
        <v>3957072.17</v>
      </c>
      <c r="E17" s="24"/>
      <c r="F17" s="29" t="s">
        <v>14</v>
      </c>
      <c r="G17" s="30">
        <f>+G12+G14+G15+G13</f>
        <v>5327620.76</v>
      </c>
      <c r="H17" s="30">
        <f>+H12+H14+H15+H13</f>
        <v>2543162.38</v>
      </c>
    </row>
    <row r="18" spans="2:8">
      <c r="C18" s="27"/>
      <c r="D18" s="27"/>
      <c r="E18" s="24"/>
    </row>
    <row r="19" spans="2:8">
      <c r="E19" s="24"/>
      <c r="F19" s="22" t="s">
        <v>39</v>
      </c>
      <c r="G19" s="26">
        <v>22381.14</v>
      </c>
      <c r="H19" s="31">
        <v>0</v>
      </c>
    </row>
    <row r="20" spans="2:8">
      <c r="C20" s="25"/>
      <c r="D20" s="25"/>
      <c r="E20" s="22"/>
      <c r="F20" s="25"/>
      <c r="G20" s="27"/>
      <c r="H20" s="27"/>
    </row>
    <row r="21" spans="2:8">
      <c r="E21" s="22"/>
      <c r="F21" s="29" t="s">
        <v>12</v>
      </c>
      <c r="G21" s="32">
        <f>+G17+G19</f>
        <v>5350001.8999999994</v>
      </c>
      <c r="H21" s="32">
        <f>+H17+H19</f>
        <v>2543162.38</v>
      </c>
    </row>
    <row r="22" spans="2:8">
      <c r="B22" s="11"/>
      <c r="C22" s="21"/>
      <c r="D22" s="21"/>
      <c r="E22" s="22"/>
      <c r="F22" s="21"/>
      <c r="G22" s="31"/>
      <c r="H22" s="31"/>
    </row>
    <row r="23" spans="2:8">
      <c r="B23" s="11"/>
      <c r="C23" s="21"/>
      <c r="D23" s="21"/>
      <c r="E23" s="22"/>
      <c r="F23" s="34" t="s">
        <v>29</v>
      </c>
    </row>
    <row r="24" spans="2:8">
      <c r="C24" s="25"/>
      <c r="D24" s="25"/>
      <c r="E24" s="22"/>
    </row>
    <row r="25" spans="2:8">
      <c r="C25" s="25"/>
      <c r="D25" s="25"/>
      <c r="E25" s="22"/>
      <c r="F25" s="20" t="s">
        <v>56</v>
      </c>
      <c r="G25" s="33"/>
      <c r="H25" s="33"/>
    </row>
    <row r="26" spans="2:8">
      <c r="B26" s="11"/>
      <c r="C26" s="21"/>
      <c r="D26" s="21"/>
      <c r="E26" s="22"/>
      <c r="F26" s="35" t="s">
        <v>55</v>
      </c>
      <c r="G26" s="28">
        <v>1226263.21</v>
      </c>
      <c r="H26" s="28">
        <v>1602571.81</v>
      </c>
    </row>
    <row r="27" spans="2:8">
      <c r="B27" s="11"/>
      <c r="C27" s="21"/>
      <c r="D27" s="21"/>
      <c r="E27" s="22"/>
      <c r="F27" s="35" t="s">
        <v>57</v>
      </c>
      <c r="G27" s="28">
        <v>18342.7</v>
      </c>
      <c r="H27" s="28">
        <v>26132.36</v>
      </c>
    </row>
    <row r="28" spans="2:8">
      <c r="B28" s="11"/>
      <c r="C28" s="21"/>
      <c r="D28" s="21"/>
      <c r="E28" s="22"/>
      <c r="F28" s="35" t="s">
        <v>58</v>
      </c>
      <c r="G28" s="36">
        <v>322564.88</v>
      </c>
      <c r="H28" s="36">
        <v>239517.67</v>
      </c>
    </row>
    <row r="29" spans="2:8">
      <c r="B29" s="11"/>
      <c r="C29" s="21"/>
      <c r="D29" s="21"/>
      <c r="E29" s="22"/>
      <c r="F29" s="21"/>
      <c r="G29" s="28">
        <f>SUM(G26:G28)</f>
        <v>1567170.79</v>
      </c>
      <c r="H29" s="28">
        <f>SUM(H26:H28)</f>
        <v>1868221.84</v>
      </c>
    </row>
    <row r="30" spans="2:8">
      <c r="B30" s="11"/>
      <c r="C30" s="21"/>
      <c r="D30" s="21"/>
      <c r="E30" s="22"/>
      <c r="F30" s="33"/>
      <c r="G30" s="33"/>
      <c r="H30" s="33"/>
    </row>
    <row r="31" spans="2:8">
      <c r="B31" s="11"/>
      <c r="C31" s="21"/>
      <c r="D31" s="21"/>
      <c r="E31" s="22"/>
      <c r="F31" s="28" t="s">
        <v>59</v>
      </c>
      <c r="G31" s="28">
        <v>29174.53</v>
      </c>
      <c r="H31" s="28">
        <v>25012.53</v>
      </c>
    </row>
    <row r="32" spans="2:8">
      <c r="B32" s="11"/>
      <c r="C32" s="21"/>
      <c r="D32" s="21"/>
      <c r="E32" s="22"/>
      <c r="F32" s="21"/>
      <c r="G32" s="33"/>
      <c r="H32" s="33"/>
    </row>
    <row r="33" spans="2:9">
      <c r="B33" s="11"/>
      <c r="C33" s="21"/>
      <c r="D33" s="21"/>
      <c r="E33" s="22"/>
      <c r="F33" s="29" t="s">
        <v>30</v>
      </c>
      <c r="G33" s="32">
        <f>+G29+G31</f>
        <v>1596345.32</v>
      </c>
      <c r="H33" s="32">
        <f>+H29+H31</f>
        <v>1893234.37</v>
      </c>
    </row>
    <row r="34" spans="2:9">
      <c r="B34" s="11"/>
      <c r="C34" s="21"/>
      <c r="D34" s="21"/>
      <c r="E34" s="22"/>
    </row>
    <row r="35" spans="2:9">
      <c r="B35" s="5" t="s">
        <v>5</v>
      </c>
      <c r="C35" s="21"/>
      <c r="D35" s="21"/>
      <c r="E35" s="22"/>
      <c r="F35" s="34" t="s">
        <v>13</v>
      </c>
    </row>
    <row r="36" spans="2:9">
      <c r="B36" s="11"/>
      <c r="C36" s="21"/>
      <c r="D36" s="21"/>
      <c r="E36" s="22"/>
    </row>
    <row r="37" spans="2:9">
      <c r="B37" s="1" t="s">
        <v>67</v>
      </c>
      <c r="C37" s="25">
        <v>822347.75</v>
      </c>
      <c r="D37" s="25">
        <v>705765.8</v>
      </c>
      <c r="E37" s="22"/>
      <c r="F37" s="20" t="s">
        <v>68</v>
      </c>
      <c r="G37" s="25"/>
      <c r="H37" s="25"/>
    </row>
    <row r="38" spans="2:9">
      <c r="C38" s="20"/>
      <c r="D38" s="25"/>
      <c r="E38" s="25"/>
      <c r="F38" s="35" t="s">
        <v>55</v>
      </c>
      <c r="G38" s="28">
        <v>250070.14</v>
      </c>
      <c r="H38" s="28">
        <v>600722.31999999995</v>
      </c>
    </row>
    <row r="39" spans="2:9">
      <c r="B39" s="44" t="s">
        <v>60</v>
      </c>
      <c r="C39" s="22"/>
      <c r="D39" s="24"/>
      <c r="E39" s="22"/>
      <c r="F39" s="35" t="s">
        <v>57</v>
      </c>
      <c r="G39" s="28">
        <v>8584.98</v>
      </c>
      <c r="H39" s="28">
        <v>14018.27</v>
      </c>
    </row>
    <row r="40" spans="2:9">
      <c r="B40" s="8" t="s">
        <v>61</v>
      </c>
      <c r="C40" s="24">
        <v>1756123.6</v>
      </c>
      <c r="D40" s="27">
        <v>599680.75</v>
      </c>
      <c r="E40" s="37"/>
      <c r="F40" s="35" t="s">
        <v>70</v>
      </c>
      <c r="G40" s="36">
        <v>9292.64</v>
      </c>
      <c r="H40" s="36">
        <v>121827.03</v>
      </c>
      <c r="I40" s="14"/>
    </row>
    <row r="41" spans="2:9">
      <c r="B41" s="8" t="s">
        <v>62</v>
      </c>
      <c r="C41" s="24">
        <v>0</v>
      </c>
      <c r="D41" s="27">
        <v>2486</v>
      </c>
      <c r="E41" s="37"/>
      <c r="F41" s="35"/>
      <c r="G41" s="28">
        <f>SUM(G38:G40)</f>
        <v>267947.76</v>
      </c>
      <c r="H41" s="28">
        <f>SUM(H38:H40)</f>
        <v>736567.62</v>
      </c>
      <c r="I41" s="14"/>
    </row>
    <row r="42" spans="2:9">
      <c r="B42" s="8" t="s">
        <v>63</v>
      </c>
      <c r="C42" s="25">
        <v>18000</v>
      </c>
      <c r="D42" s="24">
        <v>0</v>
      </c>
      <c r="E42" s="37"/>
      <c r="I42" s="14"/>
    </row>
    <row r="43" spans="2:9">
      <c r="B43" s="8" t="s">
        <v>64</v>
      </c>
      <c r="C43" s="24">
        <v>0</v>
      </c>
      <c r="D43" s="27">
        <v>93114.13</v>
      </c>
      <c r="E43" s="37"/>
      <c r="F43" s="45" t="s">
        <v>69</v>
      </c>
      <c r="G43" s="26"/>
      <c r="H43" s="25"/>
      <c r="I43" s="14"/>
    </row>
    <row r="44" spans="2:9">
      <c r="B44" s="8" t="s">
        <v>65</v>
      </c>
      <c r="C44" s="36">
        <v>116713.51</v>
      </c>
      <c r="D44" s="38">
        <v>87028.56</v>
      </c>
      <c r="E44" s="37"/>
      <c r="F44" s="27" t="s">
        <v>45</v>
      </c>
      <c r="G44" s="25">
        <v>167574.37</v>
      </c>
      <c r="H44" s="25">
        <v>212089.33</v>
      </c>
      <c r="I44" s="14"/>
    </row>
    <row r="45" spans="2:9">
      <c r="B45" s="8"/>
      <c r="C45" s="26">
        <f>SUM(C40:C44)</f>
        <v>1890837.11</v>
      </c>
      <c r="D45" s="26">
        <f>SUM(D40:D44)</f>
        <v>782309.44</v>
      </c>
      <c r="E45" s="37"/>
      <c r="F45" s="25" t="s">
        <v>44</v>
      </c>
      <c r="G45" s="25">
        <v>79208.460000000006</v>
      </c>
      <c r="H45" s="25">
        <v>44808.25</v>
      </c>
      <c r="I45" s="14"/>
    </row>
    <row r="46" spans="2:9">
      <c r="E46" s="37"/>
      <c r="F46" s="25" t="s">
        <v>43</v>
      </c>
      <c r="G46" s="39">
        <v>1427.04</v>
      </c>
      <c r="H46" s="25">
        <v>38795</v>
      </c>
      <c r="I46" s="14"/>
    </row>
    <row r="47" spans="2:9">
      <c r="B47" s="1" t="s">
        <v>66</v>
      </c>
      <c r="C47" s="25">
        <v>9625.56</v>
      </c>
      <c r="D47" s="25">
        <v>1901.56</v>
      </c>
      <c r="E47" s="37"/>
      <c r="F47" s="24" t="s">
        <v>42</v>
      </c>
      <c r="G47" s="39">
        <v>85486.64</v>
      </c>
      <c r="H47" s="25">
        <v>0</v>
      </c>
      <c r="I47" s="14"/>
    </row>
    <row r="48" spans="2:9">
      <c r="B48" s="3"/>
      <c r="C48" s="25"/>
      <c r="D48" s="25"/>
      <c r="E48" s="37"/>
      <c r="F48" s="25" t="s">
        <v>41</v>
      </c>
      <c r="G48" s="39">
        <v>68184.649999999994</v>
      </c>
      <c r="H48" s="25">
        <v>63556.5</v>
      </c>
      <c r="I48" s="14"/>
    </row>
    <row r="49" spans="2:15">
      <c r="B49" s="1" t="s">
        <v>6</v>
      </c>
      <c r="C49" s="25">
        <v>6876.29</v>
      </c>
      <c r="D49" s="25">
        <v>4657.01</v>
      </c>
      <c r="E49" s="22"/>
      <c r="F49" s="25" t="s">
        <v>40</v>
      </c>
      <c r="G49" s="40">
        <v>253754.36</v>
      </c>
      <c r="H49" s="40">
        <v>53373.71</v>
      </c>
    </row>
    <row r="50" spans="2:15">
      <c r="C50" s="25"/>
      <c r="D50" s="25"/>
      <c r="E50" s="22"/>
      <c r="F50" s="24"/>
      <c r="G50" s="25">
        <f>SUM(G44:G49)</f>
        <v>655635.52</v>
      </c>
      <c r="H50" s="25">
        <f>SUM(H44:H49)</f>
        <v>412622.79</v>
      </c>
    </row>
    <row r="51" spans="2:15">
      <c r="B51" s="1" t="s">
        <v>35</v>
      </c>
      <c r="C51" s="26">
        <v>975432.33</v>
      </c>
      <c r="D51" s="25">
        <v>172120.36</v>
      </c>
      <c r="E51" s="22"/>
      <c r="F51" s="25"/>
      <c r="G51" s="25"/>
      <c r="H51" s="25"/>
      <c r="I51" s="15"/>
    </row>
    <row r="52" spans="2:15">
      <c r="C52" s="25"/>
      <c r="D52" s="25"/>
      <c r="E52" s="22"/>
      <c r="F52" s="25" t="s">
        <v>6</v>
      </c>
      <c r="G52" s="25">
        <v>153675</v>
      </c>
      <c r="H52" s="25">
        <v>38239.18</v>
      </c>
    </row>
    <row r="53" spans="2:15">
      <c r="B53" s="10" t="s">
        <v>7</v>
      </c>
      <c r="C53" s="29">
        <f>+C47+C49+C51+C45+C37</f>
        <v>3705119.04</v>
      </c>
      <c r="D53" s="29">
        <f>+D47+D49+D51+D45+D37</f>
        <v>1666754.17</v>
      </c>
      <c r="E53" s="22"/>
      <c r="F53" s="25"/>
      <c r="G53" s="25"/>
      <c r="H53" s="25"/>
    </row>
    <row r="54" spans="2:15">
      <c r="E54" s="22"/>
      <c r="F54" s="29" t="s">
        <v>10</v>
      </c>
      <c r="G54" s="32">
        <f>+G41+G50+G52</f>
        <v>1077258.28</v>
      </c>
      <c r="H54" s="32">
        <f>+H41+H50+H52</f>
        <v>1187429.5899999999</v>
      </c>
      <c r="I54" s="14"/>
    </row>
    <row r="55" spans="2:15">
      <c r="E55" s="22"/>
      <c r="I55" s="14"/>
    </row>
    <row r="56" spans="2:15" ht="13.5" thickBot="1">
      <c r="B56" s="16" t="s">
        <v>8</v>
      </c>
      <c r="C56" s="41">
        <f>C53+C17</f>
        <v>8023605.5</v>
      </c>
      <c r="D56" s="41">
        <f>D53+D17</f>
        <v>5623826.3399999999</v>
      </c>
      <c r="E56" s="42"/>
      <c r="F56" s="41" t="s">
        <v>9</v>
      </c>
      <c r="G56" s="41">
        <f>G21+G54+G33</f>
        <v>8023605.5</v>
      </c>
      <c r="H56" s="41">
        <f>H21+H54+H33</f>
        <v>5623826.3399999999</v>
      </c>
    </row>
    <row r="57" spans="2:15" ht="13.5" thickTop="1">
      <c r="E57" s="22"/>
      <c r="F57" s="25"/>
      <c r="G57" s="25"/>
      <c r="H57" s="25"/>
      <c r="I57" s="14"/>
    </row>
    <row r="58" spans="2:15">
      <c r="C58" s="25"/>
      <c r="D58" s="25"/>
      <c r="E58" s="22"/>
      <c r="F58" s="25"/>
      <c r="G58" s="25"/>
      <c r="H58" s="25"/>
    </row>
    <row r="60" spans="2:15">
      <c r="C60" s="25"/>
      <c r="D60" s="25"/>
      <c r="E60" s="25"/>
      <c r="F60" s="25"/>
      <c r="G60" s="25"/>
      <c r="H60" s="25"/>
    </row>
    <row r="61" spans="2:15">
      <c r="B61" s="43"/>
      <c r="C61" s="43"/>
      <c r="D61" s="43"/>
      <c r="E61" s="43"/>
      <c r="F61" s="43"/>
      <c r="G61" s="43"/>
      <c r="H61" s="43"/>
    </row>
    <row r="62" spans="2:15" s="5" customFormat="1">
      <c r="B62" s="1"/>
      <c r="C62" s="1"/>
      <c r="D62" s="1"/>
      <c r="E62" s="13"/>
      <c r="F62" s="1"/>
      <c r="G62" s="1"/>
      <c r="H62" s="1"/>
    </row>
    <row r="63" spans="2:15" s="5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 s="5" customFormat="1">
      <c r="B64" s="1"/>
      <c r="C64" s="1"/>
      <c r="D64" s="1"/>
      <c r="E64" s="13"/>
      <c r="F64" s="1"/>
      <c r="G64" s="1"/>
      <c r="H64" s="1"/>
    </row>
    <row r="65" spans="2:8" s="5" customFormat="1">
      <c r="B65" s="1"/>
      <c r="C65" s="1"/>
      <c r="D65" s="1"/>
      <c r="E65" s="13"/>
      <c r="F65" s="1"/>
      <c r="G65" s="1"/>
      <c r="H65" s="1"/>
    </row>
    <row r="66" spans="2:8" s="5" customFormat="1">
      <c r="B66" s="1"/>
      <c r="C66" s="1"/>
      <c r="D66" s="1"/>
      <c r="E66" s="13"/>
      <c r="F66" s="1"/>
      <c r="G66" s="1"/>
      <c r="H66" s="1"/>
    </row>
    <row r="74" spans="2:8">
      <c r="E74" s="7"/>
    </row>
    <row r="75" spans="2:8">
      <c r="E75" s="7"/>
    </row>
    <row r="76" spans="2:8">
      <c r="E76" s="7"/>
    </row>
    <row r="77" spans="2:8">
      <c r="E77" s="7"/>
    </row>
    <row r="78" spans="2:8">
      <c r="E78" s="7"/>
    </row>
    <row r="79" spans="2:8">
      <c r="E79" s="9"/>
    </row>
    <row r="80" spans="2:8">
      <c r="E80" s="7"/>
    </row>
    <row r="81" spans="5:5">
      <c r="E81" s="7"/>
    </row>
    <row r="82" spans="5:5">
      <c r="E82" s="7"/>
    </row>
    <row r="83" spans="5:5">
      <c r="E83" s="7"/>
    </row>
    <row r="84" spans="5:5">
      <c r="E84" s="7"/>
    </row>
    <row r="85" spans="5:5">
      <c r="E85" s="7"/>
    </row>
    <row r="86" spans="5:5">
      <c r="E86" s="7"/>
    </row>
    <row r="87" spans="5:5">
      <c r="E87" s="7"/>
    </row>
    <row r="88" spans="5:5">
      <c r="E88" s="7"/>
    </row>
    <row r="89" spans="5:5">
      <c r="E89" s="7"/>
    </row>
    <row r="90" spans="5:5">
      <c r="E90" s="7"/>
    </row>
    <row r="91" spans="5:5">
      <c r="E91" s="7"/>
    </row>
    <row r="92" spans="5:5">
      <c r="E92" s="7"/>
    </row>
    <row r="93" spans="5:5">
      <c r="E93" s="7"/>
    </row>
    <row r="94" spans="5:5">
      <c r="E94" s="7"/>
    </row>
    <row r="95" spans="5:5">
      <c r="E95" s="7"/>
    </row>
    <row r="96" spans="5:5">
      <c r="E96" s="7"/>
    </row>
    <row r="97" spans="5:5">
      <c r="E97" s="7"/>
    </row>
    <row r="98" spans="5:5">
      <c r="E98" s="7"/>
    </row>
    <row r="99" spans="5:5">
      <c r="E99" s="7"/>
    </row>
    <row r="100" spans="5:5">
      <c r="E100" s="7"/>
    </row>
    <row r="101" spans="5:5">
      <c r="E101" s="6"/>
    </row>
    <row r="102" spans="5:5">
      <c r="E102" s="6"/>
    </row>
    <row r="103" spans="5:5">
      <c r="E103" s="6"/>
    </row>
    <row r="104" spans="5:5">
      <c r="E104" s="6"/>
    </row>
    <row r="105" spans="5:5">
      <c r="E105" s="6"/>
    </row>
    <row r="106" spans="5:5">
      <c r="E106" s="6"/>
    </row>
    <row r="107" spans="5:5">
      <c r="E107" s="6"/>
    </row>
    <row r="108" spans="5:5">
      <c r="E108" s="6"/>
    </row>
    <row r="109" spans="5:5">
      <c r="E109" s="6"/>
    </row>
    <row r="110" spans="5:5">
      <c r="E110" s="12"/>
    </row>
    <row r="111" spans="5:5">
      <c r="E111" s="12"/>
    </row>
    <row r="112" spans="5:5">
      <c r="E112" s="12"/>
    </row>
    <row r="113" spans="5:5">
      <c r="E113" s="12"/>
    </row>
  </sheetData>
  <mergeCells count="3">
    <mergeCell ref="B2:H2"/>
    <mergeCell ref="B3:H3"/>
    <mergeCell ref="B5:H5"/>
  </mergeCells>
  <phoneticPr fontId="0" type="noConversion"/>
  <printOptions horizontalCentered="1"/>
  <pageMargins left="0.7" right="0.7" top="0.75" bottom="0.75" header="0.3" footer="0.3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55"/>
  <sheetViews>
    <sheetView tabSelected="1" zoomScaleNormal="100" workbookViewId="0">
      <selection activeCell="I22" sqref="I22"/>
    </sheetView>
  </sheetViews>
  <sheetFormatPr baseColWidth="10" defaultColWidth="11.42578125" defaultRowHeight="12.75"/>
  <cols>
    <col min="1" max="1" width="11.42578125" style="52"/>
    <col min="2" max="2" width="61.28515625" style="52" customWidth="1"/>
    <col min="3" max="3" width="16.7109375" style="52" customWidth="1"/>
    <col min="4" max="4" width="17.7109375" style="52" customWidth="1"/>
    <col min="5" max="16384" width="11.42578125" style="52"/>
  </cols>
  <sheetData>
    <row r="1" spans="2:19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2:19" ht="22.15" customHeight="1">
      <c r="B2" s="71" t="s">
        <v>27</v>
      </c>
      <c r="C2" s="72"/>
      <c r="D2" s="73"/>
    </row>
    <row r="3" spans="2:19" ht="22.15" customHeight="1">
      <c r="B3" s="74" t="s">
        <v>38</v>
      </c>
      <c r="C3" s="75"/>
      <c r="D3" s="76"/>
    </row>
    <row r="4" spans="2:19" ht="22.15" customHeight="1">
      <c r="B4" s="77" t="s">
        <v>37</v>
      </c>
      <c r="C4" s="78"/>
      <c r="D4" s="79"/>
    </row>
    <row r="5" spans="2:19">
      <c r="B5" s="54"/>
      <c r="C5" s="54"/>
      <c r="D5" s="54"/>
    </row>
    <row r="6" spans="2:19">
      <c r="B6" s="55" t="s">
        <v>15</v>
      </c>
      <c r="C6" s="55"/>
      <c r="D6" s="55"/>
    </row>
    <row r="7" spans="2:19">
      <c r="B7" s="54"/>
      <c r="C7" s="54"/>
      <c r="D7" s="54"/>
    </row>
    <row r="8" spans="2:19" ht="15">
      <c r="B8" s="69" t="s">
        <v>16</v>
      </c>
      <c r="C8" s="70" t="s">
        <v>26</v>
      </c>
      <c r="D8" s="70" t="s">
        <v>25</v>
      </c>
    </row>
    <row r="9" spans="2:19">
      <c r="B9" s="58"/>
      <c r="C9" s="58"/>
      <c r="D9" s="58"/>
    </row>
    <row r="10" spans="2:19">
      <c r="B10" s="59" t="s">
        <v>71</v>
      </c>
      <c r="C10" s="80">
        <v>4028071.43</v>
      </c>
      <c r="D10" s="81">
        <v>3076017.32</v>
      </c>
    </row>
    <row r="11" spans="2:19">
      <c r="B11" s="59"/>
      <c r="C11" s="80"/>
      <c r="D11" s="81"/>
    </row>
    <row r="12" spans="2:19">
      <c r="B12" s="59" t="s">
        <v>31</v>
      </c>
      <c r="C12" s="80">
        <v>-16547</v>
      </c>
      <c r="D12" s="81">
        <v>-90960.77</v>
      </c>
    </row>
    <row r="13" spans="2:19">
      <c r="B13" s="59"/>
      <c r="C13" s="80"/>
      <c r="D13" s="81"/>
    </row>
    <row r="14" spans="2:19">
      <c r="B14" s="59" t="s">
        <v>32</v>
      </c>
      <c r="C14" s="80">
        <v>214035.59</v>
      </c>
      <c r="D14" s="81">
        <v>208265.2</v>
      </c>
    </row>
    <row r="15" spans="2:19">
      <c r="B15" s="59"/>
      <c r="C15" s="82"/>
      <c r="D15" s="82"/>
    </row>
    <row r="16" spans="2:19">
      <c r="B16" s="56" t="s">
        <v>72</v>
      </c>
      <c r="C16" s="80">
        <v>-1172207.1299999999</v>
      </c>
      <c r="D16" s="83">
        <v>-936496.43</v>
      </c>
    </row>
    <row r="17" spans="2:4">
      <c r="B17" s="59"/>
      <c r="C17" s="83"/>
      <c r="D17" s="83"/>
    </row>
    <row r="18" spans="2:4">
      <c r="B18" s="59" t="s">
        <v>17</v>
      </c>
      <c r="C18" s="80">
        <v>1220.8599999999999</v>
      </c>
      <c r="D18" s="83">
        <v>0</v>
      </c>
    </row>
    <row r="19" spans="2:4">
      <c r="B19" s="59"/>
      <c r="C19" s="83"/>
      <c r="D19" s="83"/>
    </row>
    <row r="20" spans="2:4">
      <c r="B20" s="59" t="s">
        <v>73</v>
      </c>
      <c r="C20" s="80">
        <v>-1291311.3999999999</v>
      </c>
      <c r="D20" s="83">
        <v>-1077483.6000000001</v>
      </c>
    </row>
    <row r="21" spans="2:4">
      <c r="B21" s="59"/>
      <c r="C21" s="83"/>
      <c r="D21" s="83"/>
    </row>
    <row r="22" spans="2:4">
      <c r="B22" s="59" t="s">
        <v>18</v>
      </c>
      <c r="C22" s="80">
        <v>-602884.61</v>
      </c>
      <c r="D22" s="83">
        <v>-506195.05</v>
      </c>
    </row>
    <row r="23" spans="2:4">
      <c r="B23" s="59"/>
      <c r="C23" s="80"/>
      <c r="D23" s="83"/>
    </row>
    <row r="24" spans="2:4">
      <c r="B24" s="56" t="s">
        <v>33</v>
      </c>
      <c r="C24" s="80">
        <v>500</v>
      </c>
      <c r="D24" s="83">
        <v>0</v>
      </c>
    </row>
    <row r="25" spans="2:4">
      <c r="B25" s="59"/>
      <c r="C25" s="80"/>
      <c r="D25" s="83"/>
    </row>
    <row r="26" spans="2:4">
      <c r="B26" s="56" t="s">
        <v>34</v>
      </c>
      <c r="C26" s="80">
        <v>45</v>
      </c>
      <c r="D26" s="83">
        <v>474.84</v>
      </c>
    </row>
    <row r="27" spans="2:4">
      <c r="B27" s="59"/>
      <c r="C27" s="80"/>
      <c r="D27" s="83"/>
    </row>
    <row r="28" spans="2:4">
      <c r="B28" s="57" t="s">
        <v>78</v>
      </c>
      <c r="C28" s="89">
        <f>+C10+C12+C14+C16+C18+C20+C22+C24+C26</f>
        <v>1160922.7400000007</v>
      </c>
      <c r="D28" s="90">
        <f>+D10+D12+D14+D16+D18+D20+D22+D24+D26</f>
        <v>673621.50999999966</v>
      </c>
    </row>
    <row r="29" spans="2:4">
      <c r="B29" s="56"/>
      <c r="C29" s="80"/>
      <c r="D29" s="83"/>
    </row>
    <row r="30" spans="2:4">
      <c r="B30" s="56" t="s">
        <v>74</v>
      </c>
      <c r="C30" s="80">
        <v>-256096.8</v>
      </c>
      <c r="D30" s="83">
        <v>-207014.18</v>
      </c>
    </row>
    <row r="31" spans="2:4">
      <c r="B31" s="56"/>
      <c r="C31" s="80"/>
      <c r="D31" s="83"/>
    </row>
    <row r="32" spans="2:4">
      <c r="B32" s="57" t="s">
        <v>19</v>
      </c>
      <c r="C32" s="84">
        <f>+C28+C30</f>
        <v>904825.94000000064</v>
      </c>
      <c r="D32" s="84">
        <f>+D28+D30</f>
        <v>466607.32999999967</v>
      </c>
    </row>
    <row r="33" spans="2:4">
      <c r="B33" s="56"/>
      <c r="C33" s="83"/>
      <c r="D33" s="83"/>
    </row>
    <row r="34" spans="2:4">
      <c r="B34" s="52" t="s">
        <v>75</v>
      </c>
      <c r="C34" s="80">
        <v>352.04</v>
      </c>
      <c r="D34" s="83">
        <v>56.83</v>
      </c>
    </row>
    <row r="35" spans="2:4">
      <c r="B35" s="56"/>
      <c r="C35" s="83"/>
      <c r="D35" s="83"/>
    </row>
    <row r="36" spans="2:4">
      <c r="B36" s="52" t="s">
        <v>76</v>
      </c>
      <c r="C36" s="80">
        <v>-69556.3</v>
      </c>
      <c r="D36" s="83">
        <v>-110003.79</v>
      </c>
    </row>
    <row r="37" spans="2:4">
      <c r="B37" s="56"/>
      <c r="C37" s="83"/>
      <c r="D37" s="83"/>
    </row>
    <row r="38" spans="2:4">
      <c r="B38" s="56" t="s">
        <v>20</v>
      </c>
      <c r="C38" s="80">
        <v>1740.78</v>
      </c>
      <c r="D38" s="85">
        <v>-435.64</v>
      </c>
    </row>
    <row r="39" spans="2:4" hidden="1">
      <c r="B39" s="56"/>
      <c r="C39" s="83"/>
      <c r="D39" s="83"/>
    </row>
    <row r="40" spans="2:4">
      <c r="B40" s="56"/>
      <c r="C40" s="83"/>
      <c r="D40" s="83"/>
    </row>
    <row r="41" spans="2:4">
      <c r="B41" s="57" t="s">
        <v>21</v>
      </c>
      <c r="C41" s="84">
        <f>+C34+C38+C36</f>
        <v>-67463.48</v>
      </c>
      <c r="D41" s="84">
        <f>+D34+D38+D36</f>
        <v>-110382.59999999999</v>
      </c>
    </row>
    <row r="42" spans="2:4">
      <c r="B42" s="56"/>
      <c r="C42" s="83"/>
      <c r="D42" s="83"/>
    </row>
    <row r="43" spans="2:4">
      <c r="B43" s="57" t="s">
        <v>22</v>
      </c>
      <c r="C43" s="84">
        <f>+C32+C41</f>
        <v>837362.46000000066</v>
      </c>
      <c r="D43" s="84">
        <f>+D32+D41</f>
        <v>356224.72999999969</v>
      </c>
    </row>
    <row r="44" spans="2:4">
      <c r="B44" s="61"/>
      <c r="C44" s="82"/>
      <c r="D44" s="82"/>
    </row>
    <row r="45" spans="2:4">
      <c r="B45" s="62" t="s">
        <v>77</v>
      </c>
      <c r="C45" s="86">
        <v>-89364.63</v>
      </c>
      <c r="D45" s="86">
        <v>-12175.57</v>
      </c>
    </row>
    <row r="46" spans="2:4">
      <c r="B46" s="61"/>
      <c r="C46" s="82"/>
      <c r="D46" s="82"/>
    </row>
    <row r="47" spans="2:4">
      <c r="B47" s="57" t="s">
        <v>23</v>
      </c>
      <c r="C47" s="84">
        <f>C43+C45</f>
        <v>747997.83000000066</v>
      </c>
      <c r="D47" s="84">
        <f>D43+D45</f>
        <v>344049.15999999968</v>
      </c>
    </row>
    <row r="48" spans="2:4">
      <c r="B48" s="63"/>
      <c r="C48" s="87"/>
      <c r="D48" s="87"/>
    </row>
    <row r="49" spans="2:9" ht="13.5" thickBot="1">
      <c r="B49" s="64" t="s">
        <v>24</v>
      </c>
      <c r="C49" s="88">
        <f>C47</f>
        <v>747997.83000000066</v>
      </c>
      <c r="D49" s="88">
        <f>D47</f>
        <v>344049.15999999968</v>
      </c>
    </row>
    <row r="50" spans="2:9" ht="13.5" thickTop="1">
      <c r="B50" s="66"/>
      <c r="C50" s="66"/>
      <c r="D50" s="65"/>
    </row>
    <row r="51" spans="2:9">
      <c r="B51" s="43"/>
      <c r="C51" s="43"/>
      <c r="D51" s="43"/>
    </row>
    <row r="52" spans="2:9">
      <c r="B52" s="43"/>
      <c r="C52" s="43"/>
      <c r="D52" s="43"/>
    </row>
    <row r="53" spans="2:9">
      <c r="B53" s="61"/>
      <c r="C53" s="61"/>
    </row>
    <row r="54" spans="2:9" ht="15" customHeight="1">
      <c r="B54" s="67"/>
      <c r="C54" s="67"/>
      <c r="D54" s="67"/>
      <c r="E54" s="68"/>
      <c r="F54" s="68"/>
      <c r="G54" s="68"/>
      <c r="H54" s="68"/>
      <c r="I54" s="68"/>
    </row>
    <row r="55" spans="2:9">
      <c r="B55" s="60"/>
      <c r="C55" s="60"/>
      <c r="D55" s="60"/>
    </row>
  </sheetData>
  <mergeCells count="4">
    <mergeCell ref="B2:D2"/>
    <mergeCell ref="B3:D3"/>
    <mergeCell ref="B4:D4"/>
    <mergeCell ref="B6:D6"/>
  </mergeCells>
  <printOptions horizontalCentered="1"/>
  <pageMargins left="0.7" right="0.7" top="0.75" bottom="0.75" header="0.3" footer="0.3"/>
  <pageSetup paperSize="9" scale="93" orientation="portrait" r:id="rId1"/>
  <headerFooter alignWithMargins="0"/>
  <ignoredErrors>
    <ignoredError sqref="C8:D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Cta PyG</vt:lpstr>
      <vt:lpstr>Balance!Área_de_impresión</vt:lpstr>
      <vt:lpstr>'Cta PyG'!Área_de_impresión</vt:lpstr>
    </vt:vector>
  </TitlesOfParts>
  <Company>SCD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VELASCO</dc:creator>
  <cp:lastModifiedBy>jsimonet</cp:lastModifiedBy>
  <cp:lastPrinted>2017-11-28T14:21:00Z</cp:lastPrinted>
  <dcterms:created xsi:type="dcterms:W3CDTF">1996-09-05T16:04:13Z</dcterms:created>
  <dcterms:modified xsi:type="dcterms:W3CDTF">2018-04-30T07:46:20Z</dcterms:modified>
</cp:coreProperties>
</file>